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год" sheetId="1" r:id="rId1"/>
  </sheets>
  <definedNames>
    <definedName name="_xlnm.Print_Area" localSheetId="0">'план на год'!$A$1:$H$152</definedName>
  </definedNames>
  <calcPr fullCalcOnLoad="1"/>
</workbook>
</file>

<file path=xl/sharedStrings.xml><?xml version="1.0" encoding="utf-8"?>
<sst xmlns="http://schemas.openxmlformats.org/spreadsheetml/2006/main" count="246" uniqueCount="100">
  <si>
    <t>_____________Е.Г. Матюшкин</t>
  </si>
  <si>
    <t>ПЛАН</t>
  </si>
  <si>
    <t>№ п/п</t>
  </si>
  <si>
    <t>Адрес</t>
  </si>
  <si>
    <t>Дом</t>
  </si>
  <si>
    <t>Объем выполненных работ</t>
  </si>
  <si>
    <t>Сумма</t>
  </si>
  <si>
    <t>Изготовление и установка выбивалок и сушилок</t>
  </si>
  <si>
    <t xml:space="preserve">пр. Горького </t>
  </si>
  <si>
    <t xml:space="preserve">ул.Куйбышева </t>
  </si>
  <si>
    <t xml:space="preserve">ул.Свердлова </t>
  </si>
  <si>
    <t xml:space="preserve">ул.Мейпариани </t>
  </si>
  <si>
    <t>д. 7</t>
  </si>
  <si>
    <t>д. 1</t>
  </si>
  <si>
    <t>д. 9</t>
  </si>
  <si>
    <t>д. 32</t>
  </si>
  <si>
    <t>д. 3</t>
  </si>
  <si>
    <t>д. 17а</t>
  </si>
  <si>
    <t>Изготовление и установка козырьков над балконами</t>
  </si>
  <si>
    <t>ул. Горького</t>
  </si>
  <si>
    <t>ул. Свердлова</t>
  </si>
  <si>
    <t>д. 14</t>
  </si>
  <si>
    <t>Ремонт мягкой кровли</t>
  </si>
  <si>
    <t>д. 2</t>
  </si>
  <si>
    <t>д. 5</t>
  </si>
  <si>
    <t>пер. Мейпариани</t>
  </si>
  <si>
    <t xml:space="preserve">ул. Кирова </t>
  </si>
  <si>
    <t>д. 13</t>
  </si>
  <si>
    <t>Генеральный директор 
ООО  «Жилкомхоз»</t>
  </si>
  <si>
    <t>д. 6</t>
  </si>
  <si>
    <t>д. 8а</t>
  </si>
  <si>
    <t>ул. Мейпариани</t>
  </si>
  <si>
    <t xml:space="preserve">ул. Горького </t>
  </si>
  <si>
    <t>Ремонт шиферной кровли</t>
  </si>
  <si>
    <t>ул. Куйбышева</t>
  </si>
  <si>
    <t>д. 24</t>
  </si>
  <si>
    <t>Ремонт межпанельных швов</t>
  </si>
  <si>
    <t>д. 13а</t>
  </si>
  <si>
    <t xml:space="preserve">д. 30 </t>
  </si>
  <si>
    <t>д. 34</t>
  </si>
  <si>
    <t>Ремонт балконных плит</t>
  </si>
  <si>
    <t>д. 59</t>
  </si>
  <si>
    <t>ед. изм.</t>
  </si>
  <si>
    <r>
      <t>м</t>
    </r>
    <r>
      <rPr>
        <vertAlign val="superscript"/>
        <sz val="10"/>
        <rFont val="Arial"/>
        <family val="2"/>
      </rPr>
      <t>2</t>
    </r>
  </si>
  <si>
    <t>шт.</t>
  </si>
  <si>
    <r>
      <t>м</t>
    </r>
    <r>
      <rPr>
        <vertAlign val="superscript"/>
        <sz val="9"/>
        <rFont val="Arial"/>
        <family val="0"/>
      </rPr>
      <t>2</t>
    </r>
  </si>
  <si>
    <t>пер. Свердлова</t>
  </si>
  <si>
    <t>д. 22</t>
  </si>
  <si>
    <t>Ремонт подъездов</t>
  </si>
  <si>
    <t>д. 15</t>
  </si>
  <si>
    <t>Ремонт дымовентиляционных стояков</t>
  </si>
  <si>
    <t>Ремонт отмостки</t>
  </si>
  <si>
    <t>Обрезка деревьев</t>
  </si>
  <si>
    <t>д. 28</t>
  </si>
  <si>
    <t>д. 18</t>
  </si>
  <si>
    <t>ИТОГО:</t>
  </si>
  <si>
    <t>ВСЕГО:</t>
  </si>
  <si>
    <t>м.п.</t>
  </si>
  <si>
    <t>квартира</t>
  </si>
  <si>
    <t>Ремонт оконных и дверных блоков</t>
  </si>
  <si>
    <t>Окраска фасада</t>
  </si>
  <si>
    <t>Установка почтовых ящиков</t>
  </si>
  <si>
    <t>Смена остеклений</t>
  </si>
  <si>
    <t>Ремонт полов и потолка</t>
  </si>
  <si>
    <t>Фасад</t>
  </si>
  <si>
    <t>Кровля</t>
  </si>
  <si>
    <t>Очистка кровель от снега и наледи, сбитие сосулек</t>
  </si>
  <si>
    <t>ВСЕГО КРОВЛЯ:</t>
  </si>
  <si>
    <t>ВСЕГО ФАСАД:</t>
  </si>
  <si>
    <t>Подвалы</t>
  </si>
  <si>
    <t>Спуск в подвал</t>
  </si>
  <si>
    <t>Чердаки</t>
  </si>
  <si>
    <t>Обслуживание внутридомового электрооборудования</t>
  </si>
  <si>
    <t>Смена выключателей, стабилизаторов</t>
  </si>
  <si>
    <t>Смена ламп</t>
  </si>
  <si>
    <t>ВСЕГО внутридомовое электрооборудование:</t>
  </si>
  <si>
    <t>Сантехнические работы</t>
  </si>
  <si>
    <t>Смена трубопроводов, сгонов, приборов</t>
  </si>
  <si>
    <t>Обслуживание внутридомовой системы центрального отопления</t>
  </si>
  <si>
    <t xml:space="preserve">Опрессовка </t>
  </si>
  <si>
    <t>Благоустройство дворовой территории</t>
  </si>
  <si>
    <t>Выкашивание газонов и омоложение кустарников</t>
  </si>
  <si>
    <t xml:space="preserve">д. 43 </t>
  </si>
  <si>
    <t>д. 20</t>
  </si>
  <si>
    <t>д. 26</t>
  </si>
  <si>
    <t>д. 22а</t>
  </si>
  <si>
    <t>д. 15а</t>
  </si>
  <si>
    <t xml:space="preserve">ул. Свердлова </t>
  </si>
  <si>
    <t xml:space="preserve">пер. Свердлова </t>
  </si>
  <si>
    <t>Ремонтных работ на 2014 г.</t>
  </si>
  <si>
    <t>13,110,112,114,117,123,124,125,131,134,140</t>
  </si>
  <si>
    <t>м2</t>
  </si>
  <si>
    <t>2 под</t>
  </si>
  <si>
    <t>д. 17</t>
  </si>
  <si>
    <t>ул. Кирова</t>
  </si>
  <si>
    <t>д. 42</t>
  </si>
  <si>
    <t>д. 55</t>
  </si>
  <si>
    <t>д. 57</t>
  </si>
  <si>
    <r>
      <t>м</t>
    </r>
    <r>
      <rPr>
        <vertAlign val="superscript"/>
        <sz val="9"/>
        <rFont val="Arial"/>
        <family val="0"/>
      </rPr>
      <t>3</t>
    </r>
  </si>
  <si>
    <r>
      <t>1000м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</si>
</sst>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tabSelected="1" view="pageBreakPreview" zoomScale="80" zoomScaleSheetLayoutView="80" workbookViewId="0" topLeftCell="A1">
      <selection activeCell="F147" sqref="F147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7.7109375" style="1" customWidth="1"/>
    <col min="4" max="4" width="10.8515625" style="1" customWidth="1"/>
    <col min="5" max="5" width="8.8515625" style="1" customWidth="1"/>
    <col min="6" max="6" width="12.421875" style="0" customWidth="1"/>
    <col min="7" max="7" width="12.28125" style="0" customWidth="1"/>
  </cols>
  <sheetData>
    <row r="2" spans="1:7" ht="29.25" customHeight="1">
      <c r="A2" s="43" t="s">
        <v>28</v>
      </c>
      <c r="B2" s="43"/>
      <c r="C2" s="43"/>
      <c r="D2" s="43"/>
      <c r="E2" s="43"/>
      <c r="F2" s="43"/>
      <c r="G2" s="43"/>
    </row>
    <row r="3" spans="1:7" ht="15">
      <c r="A3" s="44" t="s">
        <v>0</v>
      </c>
      <c r="B3" s="44"/>
      <c r="C3" s="44"/>
      <c r="D3" s="44"/>
      <c r="E3" s="44"/>
      <c r="F3" s="44"/>
      <c r="G3" s="44"/>
    </row>
    <row r="4" ht="9" customHeight="1"/>
    <row r="5" ht="4.5" customHeight="1"/>
    <row r="6" spans="1:7" ht="14.25" customHeight="1">
      <c r="A6" s="45" t="s">
        <v>1</v>
      </c>
      <c r="B6" s="45"/>
      <c r="C6" s="45"/>
      <c r="D6" s="45"/>
      <c r="E6" s="45"/>
      <c r="F6" s="45"/>
      <c r="G6" s="45"/>
    </row>
    <row r="7" ht="6" customHeight="1"/>
    <row r="8" spans="1:7" ht="17.25">
      <c r="A8" s="45" t="s">
        <v>89</v>
      </c>
      <c r="B8" s="45"/>
      <c r="C8" s="45"/>
      <c r="D8" s="45"/>
      <c r="E8" s="45"/>
      <c r="F8" s="45"/>
      <c r="G8" s="45"/>
    </row>
    <row r="10" spans="1:7" ht="39">
      <c r="A10" s="2" t="s">
        <v>2</v>
      </c>
      <c r="B10" s="2" t="s">
        <v>3</v>
      </c>
      <c r="C10" s="2" t="s">
        <v>4</v>
      </c>
      <c r="D10" s="2" t="s">
        <v>58</v>
      </c>
      <c r="E10" s="2" t="s">
        <v>42</v>
      </c>
      <c r="F10" s="2" t="s">
        <v>5</v>
      </c>
      <c r="G10" s="2" t="s">
        <v>6</v>
      </c>
    </row>
    <row r="11" spans="1:7" ht="18" customHeight="1">
      <c r="A11" s="40" t="s">
        <v>64</v>
      </c>
      <c r="B11" s="41"/>
      <c r="C11" s="41"/>
      <c r="D11" s="41"/>
      <c r="E11" s="41"/>
      <c r="F11" s="41"/>
      <c r="G11" s="42"/>
    </row>
    <row r="12" spans="1:7" ht="12.75">
      <c r="A12" s="39" t="s">
        <v>48</v>
      </c>
      <c r="B12" s="39"/>
      <c r="C12" s="39"/>
      <c r="D12" s="39"/>
      <c r="E12" s="39"/>
      <c r="F12" s="39"/>
      <c r="G12" s="39"/>
    </row>
    <row r="13" spans="1:7" ht="12.75">
      <c r="A13" s="3">
        <v>1</v>
      </c>
      <c r="B13" s="9" t="s">
        <v>8</v>
      </c>
      <c r="C13" s="23" t="s">
        <v>13</v>
      </c>
      <c r="D13" s="8"/>
      <c r="E13" s="23" t="s">
        <v>44</v>
      </c>
      <c r="F13" s="24">
        <v>1</v>
      </c>
      <c r="G13" s="25">
        <v>70000</v>
      </c>
    </row>
    <row r="14" spans="1:7" ht="12.75">
      <c r="A14" s="3">
        <v>2</v>
      </c>
      <c r="B14" s="9" t="s">
        <v>8</v>
      </c>
      <c r="C14" s="23" t="s">
        <v>29</v>
      </c>
      <c r="D14" s="8"/>
      <c r="E14" s="23" t="s">
        <v>44</v>
      </c>
      <c r="F14" s="24">
        <v>1</v>
      </c>
      <c r="G14" s="25">
        <v>70000</v>
      </c>
    </row>
    <row r="15" spans="1:7" ht="12.75">
      <c r="A15" s="3">
        <v>3</v>
      </c>
      <c r="B15" s="9" t="s">
        <v>31</v>
      </c>
      <c r="C15" s="23" t="s">
        <v>15</v>
      </c>
      <c r="D15" s="20"/>
      <c r="E15" s="26" t="s">
        <v>44</v>
      </c>
      <c r="F15" s="27">
        <v>1</v>
      </c>
      <c r="G15" s="28">
        <v>75000</v>
      </c>
    </row>
    <row r="16" spans="1:7" ht="12.75">
      <c r="A16" s="3">
        <v>4</v>
      </c>
      <c r="B16" s="9" t="s">
        <v>31</v>
      </c>
      <c r="C16" s="23" t="s">
        <v>39</v>
      </c>
      <c r="D16" s="8"/>
      <c r="E16" s="26" t="s">
        <v>44</v>
      </c>
      <c r="F16" s="27">
        <v>1</v>
      </c>
      <c r="G16" s="28">
        <v>60000</v>
      </c>
    </row>
    <row r="17" spans="1:7" ht="12.75">
      <c r="A17" s="3">
        <v>5</v>
      </c>
      <c r="B17" s="9" t="s">
        <v>26</v>
      </c>
      <c r="C17" s="23" t="s">
        <v>41</v>
      </c>
      <c r="D17" s="20"/>
      <c r="E17" s="26" t="s">
        <v>44</v>
      </c>
      <c r="F17" s="27">
        <v>2</v>
      </c>
      <c r="G17" s="28">
        <v>280000</v>
      </c>
    </row>
    <row r="18" spans="1:7" ht="12.75">
      <c r="A18" s="3">
        <v>6</v>
      </c>
      <c r="B18" s="9" t="s">
        <v>46</v>
      </c>
      <c r="C18" s="23" t="s">
        <v>29</v>
      </c>
      <c r="D18" s="8"/>
      <c r="E18" s="23" t="s">
        <v>44</v>
      </c>
      <c r="F18" s="24">
        <v>1</v>
      </c>
      <c r="G18" s="25">
        <v>50000</v>
      </c>
    </row>
    <row r="19" spans="1:7" ht="12.75">
      <c r="A19" s="3">
        <v>7</v>
      </c>
      <c r="B19" s="18"/>
      <c r="C19" s="19"/>
      <c r="D19" s="20"/>
      <c r="E19" s="19"/>
      <c r="F19" s="21"/>
      <c r="G19" s="22"/>
    </row>
    <row r="20" spans="1:7" ht="13.5">
      <c r="A20" s="3"/>
      <c r="B20" s="6" t="s">
        <v>55</v>
      </c>
      <c r="C20" s="5"/>
      <c r="D20" s="5"/>
      <c r="E20" s="5"/>
      <c r="F20" s="10"/>
      <c r="G20" s="7">
        <f>SUM(G13:G19)</f>
        <v>605000</v>
      </c>
    </row>
    <row r="21" spans="1:7" ht="12.75">
      <c r="A21" s="39" t="s">
        <v>36</v>
      </c>
      <c r="B21" s="39"/>
      <c r="C21" s="39"/>
      <c r="D21" s="39"/>
      <c r="E21" s="39"/>
      <c r="F21" s="39"/>
      <c r="G21" s="39"/>
    </row>
    <row r="22" spans="1:8" ht="12.75">
      <c r="A22" s="3">
        <v>1</v>
      </c>
      <c r="B22" s="9" t="s">
        <v>8</v>
      </c>
      <c r="C22" s="23" t="s">
        <v>23</v>
      </c>
      <c r="D22" s="8">
        <v>45</v>
      </c>
      <c r="E22" s="23" t="s">
        <v>57</v>
      </c>
      <c r="F22" s="23">
        <v>20</v>
      </c>
      <c r="G22" s="25">
        <f>F22*225</f>
        <v>4500</v>
      </c>
      <c r="H22" s="17"/>
    </row>
    <row r="23" spans="1:8" ht="12.75">
      <c r="A23" s="3">
        <v>2</v>
      </c>
      <c r="B23" s="9" t="s">
        <v>8</v>
      </c>
      <c r="C23" s="23" t="s">
        <v>24</v>
      </c>
      <c r="D23" s="8">
        <v>13</v>
      </c>
      <c r="E23" s="23" t="s">
        <v>57</v>
      </c>
      <c r="F23" s="23">
        <v>95</v>
      </c>
      <c r="G23" s="25">
        <v>21000</v>
      </c>
      <c r="H23" s="17"/>
    </row>
    <row r="24" spans="1:8" ht="12.75">
      <c r="A24" s="3">
        <v>3</v>
      </c>
      <c r="B24" s="9" t="s">
        <v>8</v>
      </c>
      <c r="C24" s="23" t="s">
        <v>29</v>
      </c>
      <c r="D24" s="8">
        <v>108</v>
      </c>
      <c r="E24" s="23" t="s">
        <v>57</v>
      </c>
      <c r="F24" s="23">
        <v>20</v>
      </c>
      <c r="G24" s="25">
        <f>F24*225</f>
        <v>4500</v>
      </c>
      <c r="H24" s="17"/>
    </row>
    <row r="25" spans="1:8" ht="12.75">
      <c r="A25" s="3">
        <v>4</v>
      </c>
      <c r="B25" s="9" t="s">
        <v>8</v>
      </c>
      <c r="C25" s="23" t="s">
        <v>12</v>
      </c>
      <c r="D25" s="8">
        <v>68.72</v>
      </c>
      <c r="E25" s="26" t="s">
        <v>57</v>
      </c>
      <c r="F25" s="26">
        <v>40</v>
      </c>
      <c r="G25" s="25">
        <v>7000</v>
      </c>
      <c r="H25" s="17"/>
    </row>
    <row r="26" spans="1:8" ht="12.75">
      <c r="A26" s="3">
        <v>5</v>
      </c>
      <c r="B26" s="9" t="s">
        <v>8</v>
      </c>
      <c r="C26" s="23" t="s">
        <v>30</v>
      </c>
      <c r="D26" s="8">
        <v>18</v>
      </c>
      <c r="E26" s="26" t="s">
        <v>57</v>
      </c>
      <c r="F26" s="26">
        <v>95</v>
      </c>
      <c r="G26" s="25">
        <v>21000</v>
      </c>
      <c r="H26" s="17"/>
    </row>
    <row r="27" spans="1:8" s="30" customFormat="1" ht="12.75">
      <c r="A27" s="28">
        <v>6</v>
      </c>
      <c r="B27" s="9" t="s">
        <v>8</v>
      </c>
      <c r="C27" s="23" t="s">
        <v>37</v>
      </c>
      <c r="D27" s="8">
        <v>10</v>
      </c>
      <c r="E27" s="23" t="s">
        <v>57</v>
      </c>
      <c r="F27" s="23">
        <v>95</v>
      </c>
      <c r="G27" s="25">
        <v>21000</v>
      </c>
      <c r="H27" s="29"/>
    </row>
    <row r="28" spans="1:8" ht="45">
      <c r="A28" s="3">
        <v>7</v>
      </c>
      <c r="B28" s="31" t="s">
        <v>32</v>
      </c>
      <c r="C28" s="11" t="s">
        <v>21</v>
      </c>
      <c r="D28" s="11" t="s">
        <v>90</v>
      </c>
      <c r="E28" s="32" t="s">
        <v>57</v>
      </c>
      <c r="F28" s="32">
        <v>1020</v>
      </c>
      <c r="G28" s="33">
        <v>230000</v>
      </c>
      <c r="H28" s="17"/>
    </row>
    <row r="29" spans="1:8" ht="12.75">
      <c r="A29" s="3">
        <v>8</v>
      </c>
      <c r="B29" s="9" t="s">
        <v>26</v>
      </c>
      <c r="C29" s="23" t="s">
        <v>38</v>
      </c>
      <c r="D29" s="8">
        <v>60.74</v>
      </c>
      <c r="E29" s="26" t="s">
        <v>57</v>
      </c>
      <c r="F29" s="26">
        <v>180</v>
      </c>
      <c r="G29" s="25">
        <v>42000</v>
      </c>
      <c r="H29" s="17"/>
    </row>
    <row r="30" spans="1:8" ht="12.75">
      <c r="A30" s="3">
        <v>9</v>
      </c>
      <c r="B30" s="9" t="s">
        <v>26</v>
      </c>
      <c r="C30" s="23" t="s">
        <v>82</v>
      </c>
      <c r="D30" s="8">
        <v>109</v>
      </c>
      <c r="E30" s="26" t="s">
        <v>57</v>
      </c>
      <c r="F30" s="26">
        <v>20</v>
      </c>
      <c r="G30" s="25">
        <v>4000</v>
      </c>
      <c r="H30" s="17"/>
    </row>
    <row r="31" spans="1:8" ht="12.75">
      <c r="A31" s="3">
        <v>10</v>
      </c>
      <c r="B31" s="9" t="s">
        <v>25</v>
      </c>
      <c r="C31" s="23" t="s">
        <v>24</v>
      </c>
      <c r="D31" s="8">
        <v>29</v>
      </c>
      <c r="E31" s="26" t="s">
        <v>57</v>
      </c>
      <c r="F31" s="26">
        <v>30</v>
      </c>
      <c r="G31" s="25">
        <v>7000</v>
      </c>
      <c r="H31" s="17"/>
    </row>
    <row r="32" spans="1:7" ht="13.5">
      <c r="A32" s="3"/>
      <c r="B32" s="6" t="s">
        <v>55</v>
      </c>
      <c r="C32" s="5"/>
      <c r="D32" s="5"/>
      <c r="E32" s="5"/>
      <c r="F32" s="5"/>
      <c r="G32" s="7">
        <f>SUM(G22:G31)</f>
        <v>362000</v>
      </c>
    </row>
    <row r="33" spans="1:7" ht="17.25" customHeight="1">
      <c r="A33" s="39" t="s">
        <v>18</v>
      </c>
      <c r="B33" s="39"/>
      <c r="C33" s="39"/>
      <c r="D33" s="39"/>
      <c r="E33" s="39"/>
      <c r="F33" s="39"/>
      <c r="G33" s="39"/>
    </row>
    <row r="34" spans="1:7" ht="12.75">
      <c r="A34" s="3">
        <v>1</v>
      </c>
      <c r="B34" s="4" t="s">
        <v>19</v>
      </c>
      <c r="C34" s="5" t="s">
        <v>21</v>
      </c>
      <c r="D34" s="11"/>
      <c r="E34" s="8" t="s">
        <v>44</v>
      </c>
      <c r="F34" s="5">
        <v>12</v>
      </c>
      <c r="G34" s="3">
        <f>F34*6000</f>
        <v>72000</v>
      </c>
    </row>
    <row r="35" spans="1:7" ht="13.5">
      <c r="A35" s="3"/>
      <c r="B35" s="6" t="s">
        <v>55</v>
      </c>
      <c r="C35" s="5"/>
      <c r="D35" s="5"/>
      <c r="E35" s="8"/>
      <c r="F35" s="5"/>
      <c r="G35" s="7">
        <f>SUM(G34:G34)</f>
        <v>72000</v>
      </c>
    </row>
    <row r="36" spans="1:7" s="30" customFormat="1" ht="17.25" customHeight="1">
      <c r="A36" s="39" t="s">
        <v>59</v>
      </c>
      <c r="B36" s="39"/>
      <c r="C36" s="39"/>
      <c r="D36" s="39"/>
      <c r="E36" s="39"/>
      <c r="F36" s="39"/>
      <c r="G36" s="39"/>
    </row>
    <row r="37" spans="1:7" s="29" customFormat="1" ht="12.75">
      <c r="A37" s="51">
        <v>1</v>
      </c>
      <c r="B37" s="9"/>
      <c r="C37" s="24"/>
      <c r="D37" s="52"/>
      <c r="E37" s="24" t="s">
        <v>44</v>
      </c>
      <c r="F37" s="24">
        <v>200</v>
      </c>
      <c r="G37" s="51">
        <f>F37*3000</f>
        <v>600000</v>
      </c>
    </row>
    <row r="38" spans="1:7" ht="12.75" hidden="1">
      <c r="A38" s="3">
        <v>2</v>
      </c>
      <c r="B38" s="9"/>
      <c r="C38" s="5"/>
      <c r="D38" s="8"/>
      <c r="E38" s="5"/>
      <c r="F38" s="10"/>
      <c r="G38" s="3"/>
    </row>
    <row r="39" spans="1:7" ht="12.75" hidden="1">
      <c r="A39" s="3">
        <v>3</v>
      </c>
      <c r="B39" s="9"/>
      <c r="C39" s="5"/>
      <c r="D39" s="8"/>
      <c r="E39" s="5"/>
      <c r="F39" s="10"/>
      <c r="G39" s="3"/>
    </row>
    <row r="40" spans="1:7" ht="12.75" hidden="1">
      <c r="A40" s="3">
        <v>4</v>
      </c>
      <c r="B40" s="9"/>
      <c r="C40" s="5"/>
      <c r="D40" s="8"/>
      <c r="E40" s="5"/>
      <c r="F40" s="10"/>
      <c r="G40" s="3"/>
    </row>
    <row r="41" spans="1:7" ht="12.75" hidden="1">
      <c r="A41" s="3">
        <v>5</v>
      </c>
      <c r="B41" s="9"/>
      <c r="C41" s="5"/>
      <c r="D41" s="8"/>
      <c r="E41" s="5"/>
      <c r="F41" s="10"/>
      <c r="G41" s="3"/>
    </row>
    <row r="42" spans="1:7" ht="12.75" hidden="1">
      <c r="A42" s="3">
        <v>6</v>
      </c>
      <c r="B42" s="9"/>
      <c r="C42" s="5"/>
      <c r="D42" s="8"/>
      <c r="E42" s="5"/>
      <c r="F42" s="10"/>
      <c r="G42" s="3"/>
    </row>
    <row r="43" spans="1:7" ht="12.75" hidden="1">
      <c r="A43" s="3"/>
      <c r="B43" s="9"/>
      <c r="C43" s="5"/>
      <c r="D43" s="8"/>
      <c r="E43" s="5"/>
      <c r="F43" s="10"/>
      <c r="G43" s="3"/>
    </row>
    <row r="44" spans="1:7" ht="13.5">
      <c r="A44" s="3"/>
      <c r="B44" s="6" t="s">
        <v>55</v>
      </c>
      <c r="C44" s="5"/>
      <c r="D44" s="5"/>
      <c r="E44" s="5"/>
      <c r="F44" s="10"/>
      <c r="G44" s="7">
        <f>SUM(G37:G43)</f>
        <v>600000</v>
      </c>
    </row>
    <row r="45" spans="1:7" ht="18" customHeight="1">
      <c r="A45" s="39" t="s">
        <v>40</v>
      </c>
      <c r="B45" s="39"/>
      <c r="C45" s="39"/>
      <c r="D45" s="39"/>
      <c r="E45" s="39"/>
      <c r="F45" s="39"/>
      <c r="G45" s="39"/>
    </row>
    <row r="46" spans="1:8" ht="12.75">
      <c r="A46" s="3">
        <v>1</v>
      </c>
      <c r="B46" s="9" t="s">
        <v>8</v>
      </c>
      <c r="C46" s="5" t="s">
        <v>29</v>
      </c>
      <c r="D46" s="8">
        <v>108</v>
      </c>
      <c r="E46" s="5" t="s">
        <v>44</v>
      </c>
      <c r="F46" s="5">
        <v>1</v>
      </c>
      <c r="G46" s="3">
        <f aca="true" t="shared" si="0" ref="G46:G52">F46*6000</f>
        <v>6000</v>
      </c>
      <c r="H46" s="17"/>
    </row>
    <row r="47" spans="1:8" ht="12.75">
      <c r="A47" s="3">
        <v>1</v>
      </c>
      <c r="B47" s="9" t="s">
        <v>8</v>
      </c>
      <c r="C47" s="5" t="s">
        <v>12</v>
      </c>
      <c r="D47" s="8">
        <v>20</v>
      </c>
      <c r="E47" s="5" t="s">
        <v>44</v>
      </c>
      <c r="F47" s="5">
        <v>1</v>
      </c>
      <c r="G47" s="3">
        <f t="shared" si="0"/>
        <v>6000</v>
      </c>
      <c r="H47" s="17"/>
    </row>
    <row r="48" spans="1:8" ht="12.75">
      <c r="A48" s="3">
        <v>4</v>
      </c>
      <c r="B48" s="9" t="s">
        <v>31</v>
      </c>
      <c r="C48" s="5" t="s">
        <v>15</v>
      </c>
      <c r="D48" s="8">
        <v>30</v>
      </c>
      <c r="E48" s="5" t="s">
        <v>44</v>
      </c>
      <c r="F48" s="5">
        <v>1</v>
      </c>
      <c r="G48" s="3">
        <f t="shared" si="0"/>
        <v>6000</v>
      </c>
      <c r="H48" s="17"/>
    </row>
    <row r="49" spans="1:8" ht="12.75">
      <c r="A49" s="3">
        <v>4</v>
      </c>
      <c r="B49" s="9" t="s">
        <v>31</v>
      </c>
      <c r="C49" s="5" t="s">
        <v>39</v>
      </c>
      <c r="D49" s="8">
        <v>5</v>
      </c>
      <c r="E49" s="5" t="s">
        <v>44</v>
      </c>
      <c r="F49" s="5">
        <v>1</v>
      </c>
      <c r="G49" s="3">
        <f t="shared" si="0"/>
        <v>6000</v>
      </c>
      <c r="H49" s="17"/>
    </row>
    <row r="50" spans="1:8" ht="12.75">
      <c r="A50" s="3">
        <v>5</v>
      </c>
      <c r="B50" s="9" t="s">
        <v>34</v>
      </c>
      <c r="C50" s="5" t="s">
        <v>49</v>
      </c>
      <c r="D50" s="8">
        <v>40</v>
      </c>
      <c r="E50" s="5" t="s">
        <v>44</v>
      </c>
      <c r="F50" s="5">
        <v>1</v>
      </c>
      <c r="G50" s="3">
        <f t="shared" si="0"/>
        <v>6000</v>
      </c>
      <c r="H50" s="17"/>
    </row>
    <row r="51" spans="1:8" ht="12.75">
      <c r="A51" s="3">
        <v>6</v>
      </c>
      <c r="B51" s="9" t="s">
        <v>46</v>
      </c>
      <c r="C51" s="5" t="s">
        <v>27</v>
      </c>
      <c r="D51" s="8">
        <v>5</v>
      </c>
      <c r="E51" s="5" t="s">
        <v>44</v>
      </c>
      <c r="F51" s="5">
        <v>1</v>
      </c>
      <c r="G51" s="3">
        <f t="shared" si="0"/>
        <v>6000</v>
      </c>
      <c r="H51" s="17"/>
    </row>
    <row r="52" spans="1:8" ht="12.75">
      <c r="A52" s="3"/>
      <c r="B52" s="9"/>
      <c r="C52" s="5"/>
      <c r="D52" s="8"/>
      <c r="E52" s="5" t="s">
        <v>44</v>
      </c>
      <c r="F52" s="5">
        <v>20</v>
      </c>
      <c r="G52" s="3">
        <f t="shared" si="0"/>
        <v>120000</v>
      </c>
      <c r="H52" s="17"/>
    </row>
    <row r="53" spans="1:7" ht="13.5">
      <c r="A53" s="3"/>
      <c r="B53" s="6" t="s">
        <v>55</v>
      </c>
      <c r="C53" s="5"/>
      <c r="D53" s="5"/>
      <c r="E53" s="5"/>
      <c r="F53" s="5"/>
      <c r="G53" s="7">
        <f>SUM(G46:G52)</f>
        <v>156000</v>
      </c>
    </row>
    <row r="54" spans="1:7" ht="18" customHeight="1">
      <c r="A54" s="39" t="s">
        <v>51</v>
      </c>
      <c r="B54" s="39"/>
      <c r="C54" s="39"/>
      <c r="D54" s="39"/>
      <c r="E54" s="39"/>
      <c r="F54" s="39"/>
      <c r="G54" s="39"/>
    </row>
    <row r="55" spans="1:7" ht="13.5">
      <c r="A55" s="3">
        <v>1</v>
      </c>
      <c r="B55" s="9" t="s">
        <v>31</v>
      </c>
      <c r="C55" s="5" t="s">
        <v>15</v>
      </c>
      <c r="D55" s="8"/>
      <c r="E55" s="8" t="s">
        <v>45</v>
      </c>
      <c r="F55" s="10"/>
      <c r="G55" s="3">
        <v>60000</v>
      </c>
    </row>
    <row r="56" spans="1:8" ht="13.5" hidden="1">
      <c r="A56" s="3"/>
      <c r="B56" s="9"/>
      <c r="C56" s="5"/>
      <c r="D56" s="8"/>
      <c r="E56" s="8" t="s">
        <v>45</v>
      </c>
      <c r="F56" s="10"/>
      <c r="G56" s="3"/>
      <c r="H56" s="17"/>
    </row>
    <row r="57" spans="1:8" ht="13.5">
      <c r="A57" s="3"/>
      <c r="B57" s="6" t="s">
        <v>55</v>
      </c>
      <c r="C57" s="5"/>
      <c r="D57" s="5"/>
      <c r="E57" s="5"/>
      <c r="F57" s="10"/>
      <c r="G57" s="7">
        <f>SUM(G55:G56)</f>
        <v>60000</v>
      </c>
      <c r="H57" s="17"/>
    </row>
    <row r="58" spans="1:8" ht="17.25" customHeight="1" hidden="1">
      <c r="A58" s="38" t="s">
        <v>60</v>
      </c>
      <c r="B58" s="38"/>
      <c r="C58" s="38"/>
      <c r="D58" s="38"/>
      <c r="E58" s="38"/>
      <c r="F58" s="38"/>
      <c r="G58" s="38"/>
      <c r="H58" s="17"/>
    </row>
    <row r="59" spans="1:8" ht="12.75" hidden="1">
      <c r="A59" s="22">
        <v>1</v>
      </c>
      <c r="B59" s="18" t="s">
        <v>31</v>
      </c>
      <c r="C59" s="19" t="s">
        <v>54</v>
      </c>
      <c r="D59" s="20"/>
      <c r="E59" s="20" t="s">
        <v>44</v>
      </c>
      <c r="F59" s="21"/>
      <c r="G59" s="22">
        <f aca="true" t="shared" si="1" ref="G59:G64">F59*40000</f>
        <v>0</v>
      </c>
      <c r="H59" s="17"/>
    </row>
    <row r="60" spans="1:8" ht="12.75" hidden="1">
      <c r="A60" s="22">
        <v>1</v>
      </c>
      <c r="B60" s="18" t="s">
        <v>31</v>
      </c>
      <c r="C60" s="19" t="s">
        <v>83</v>
      </c>
      <c r="D60" s="20"/>
      <c r="E60" s="20" t="s">
        <v>44</v>
      </c>
      <c r="F60" s="21"/>
      <c r="G60" s="22">
        <f t="shared" si="1"/>
        <v>0</v>
      </c>
      <c r="H60" s="17"/>
    </row>
    <row r="61" spans="1:8" ht="12.75" hidden="1">
      <c r="A61" s="22">
        <v>1</v>
      </c>
      <c r="B61" s="18" t="s">
        <v>31</v>
      </c>
      <c r="C61" s="19" t="s">
        <v>47</v>
      </c>
      <c r="D61" s="20"/>
      <c r="E61" s="20" t="s">
        <v>44</v>
      </c>
      <c r="F61" s="21"/>
      <c r="G61" s="22">
        <f t="shared" si="1"/>
        <v>0</v>
      </c>
      <c r="H61" s="17"/>
    </row>
    <row r="62" spans="1:8" ht="12.75" hidden="1">
      <c r="A62" s="22">
        <v>1</v>
      </c>
      <c r="B62" s="18" t="s">
        <v>31</v>
      </c>
      <c r="C62" s="19" t="s">
        <v>35</v>
      </c>
      <c r="D62" s="20"/>
      <c r="E62" s="20" t="s">
        <v>44</v>
      </c>
      <c r="F62" s="21"/>
      <c r="G62" s="22">
        <f t="shared" si="1"/>
        <v>0</v>
      </c>
      <c r="H62" s="17"/>
    </row>
    <row r="63" spans="1:8" ht="12.75" hidden="1">
      <c r="A63" s="22">
        <v>1</v>
      </c>
      <c r="B63" s="18" t="s">
        <v>31</v>
      </c>
      <c r="C63" s="19" t="s">
        <v>84</v>
      </c>
      <c r="D63" s="20"/>
      <c r="E63" s="20" t="s">
        <v>44</v>
      </c>
      <c r="F63" s="21"/>
      <c r="G63" s="22">
        <f t="shared" si="1"/>
        <v>0</v>
      </c>
      <c r="H63" s="17"/>
    </row>
    <row r="64" spans="1:8" ht="12.75" hidden="1">
      <c r="A64" s="22">
        <v>1</v>
      </c>
      <c r="B64" s="18" t="s">
        <v>31</v>
      </c>
      <c r="C64" s="19" t="s">
        <v>53</v>
      </c>
      <c r="D64" s="20"/>
      <c r="E64" s="20" t="s">
        <v>44</v>
      </c>
      <c r="F64" s="21"/>
      <c r="G64" s="22">
        <f t="shared" si="1"/>
        <v>0</v>
      </c>
      <c r="H64" s="17"/>
    </row>
    <row r="65" spans="1:8" ht="13.5" hidden="1">
      <c r="A65" s="22"/>
      <c r="B65" s="34" t="s">
        <v>55</v>
      </c>
      <c r="C65" s="19"/>
      <c r="D65" s="19"/>
      <c r="E65" s="19"/>
      <c r="F65" s="22"/>
      <c r="G65" s="35">
        <f>SUM(G59:G64)</f>
        <v>0</v>
      </c>
      <c r="H65" s="17"/>
    </row>
    <row r="66" spans="1:7" ht="12.75">
      <c r="A66" s="39" t="s">
        <v>61</v>
      </c>
      <c r="B66" s="39"/>
      <c r="C66" s="39"/>
      <c r="D66" s="39"/>
      <c r="E66" s="39"/>
      <c r="F66" s="39"/>
      <c r="G66" s="39"/>
    </row>
    <row r="67" spans="1:7" ht="12.75">
      <c r="A67" s="25">
        <v>1</v>
      </c>
      <c r="B67" s="9"/>
      <c r="C67" s="23"/>
      <c r="D67" s="8"/>
      <c r="E67" s="8" t="s">
        <v>44</v>
      </c>
      <c r="F67" s="24">
        <v>150</v>
      </c>
      <c r="G67" s="25">
        <f>F67*600</f>
        <v>90000</v>
      </c>
    </row>
    <row r="68" spans="1:7" ht="13.5">
      <c r="A68" s="25"/>
      <c r="B68" s="6" t="s">
        <v>55</v>
      </c>
      <c r="C68" s="23"/>
      <c r="D68" s="23"/>
      <c r="E68" s="23"/>
      <c r="F68" s="25"/>
      <c r="G68" s="7">
        <f>SUM(G67:G67)</f>
        <v>90000</v>
      </c>
    </row>
    <row r="69" spans="1:7" ht="12.75">
      <c r="A69" s="39" t="s">
        <v>62</v>
      </c>
      <c r="B69" s="39"/>
      <c r="C69" s="39"/>
      <c r="D69" s="39"/>
      <c r="E69" s="39"/>
      <c r="F69" s="39"/>
      <c r="G69" s="39"/>
    </row>
    <row r="70" spans="1:7" ht="12.75">
      <c r="A70" s="25">
        <v>1</v>
      </c>
      <c r="B70" s="9"/>
      <c r="C70" s="23"/>
      <c r="D70" s="8"/>
      <c r="E70" s="8" t="s">
        <v>91</v>
      </c>
      <c r="F70" s="24">
        <v>500</v>
      </c>
      <c r="G70" s="25">
        <f>F70*450</f>
        <v>225000</v>
      </c>
    </row>
    <row r="71" spans="1:7" ht="13.5">
      <c r="A71" s="25"/>
      <c r="B71" s="6" t="s">
        <v>55</v>
      </c>
      <c r="C71" s="23"/>
      <c r="D71" s="23"/>
      <c r="E71" s="23"/>
      <c r="F71" s="25"/>
      <c r="G71" s="7">
        <f>SUM(G70:G70)</f>
        <v>225000</v>
      </c>
    </row>
    <row r="72" spans="1:7" ht="12.75">
      <c r="A72" s="47" t="s">
        <v>63</v>
      </c>
      <c r="B72" s="48"/>
      <c r="C72" s="48"/>
      <c r="D72" s="48"/>
      <c r="E72" s="48"/>
      <c r="F72" s="48"/>
      <c r="G72" s="49"/>
    </row>
    <row r="73" spans="1:7" ht="12.75">
      <c r="A73" s="25">
        <v>1</v>
      </c>
      <c r="B73" s="9"/>
      <c r="C73" s="23"/>
      <c r="D73" s="8"/>
      <c r="E73" s="8" t="s">
        <v>91</v>
      </c>
      <c r="F73" s="24">
        <v>300</v>
      </c>
      <c r="G73" s="25">
        <f>F73*600</f>
        <v>180000</v>
      </c>
    </row>
    <row r="74" spans="1:7" ht="13.5">
      <c r="A74" s="25"/>
      <c r="B74" s="6" t="s">
        <v>55</v>
      </c>
      <c r="C74" s="23"/>
      <c r="D74" s="23"/>
      <c r="E74" s="23"/>
      <c r="F74" s="25"/>
      <c r="G74" s="7">
        <f>SUM(G73:G73)</f>
        <v>180000</v>
      </c>
    </row>
    <row r="75" spans="1:7" s="30" customFormat="1" ht="15">
      <c r="A75" s="28"/>
      <c r="B75" s="12" t="s">
        <v>68</v>
      </c>
      <c r="C75" s="13"/>
      <c r="D75" s="13"/>
      <c r="E75" s="13"/>
      <c r="F75" s="14"/>
      <c r="G75" s="15">
        <f>G20+G32+G35+G44+G53+G57+G65+G68+G71+G74</f>
        <v>2350000</v>
      </c>
    </row>
    <row r="76" spans="1:7" ht="15">
      <c r="A76" s="40" t="s">
        <v>65</v>
      </c>
      <c r="B76" s="41"/>
      <c r="C76" s="41"/>
      <c r="D76" s="41"/>
      <c r="E76" s="41"/>
      <c r="F76" s="41"/>
      <c r="G76" s="42"/>
    </row>
    <row r="77" spans="1:7" ht="12.75">
      <c r="A77" s="39" t="s">
        <v>22</v>
      </c>
      <c r="B77" s="39"/>
      <c r="C77" s="39"/>
      <c r="D77" s="39"/>
      <c r="E77" s="39"/>
      <c r="F77" s="39"/>
      <c r="G77" s="39"/>
    </row>
    <row r="78" spans="1:7" ht="13.5">
      <c r="A78" s="3">
        <v>1</v>
      </c>
      <c r="B78" s="4" t="s">
        <v>8</v>
      </c>
      <c r="C78" s="23" t="s">
        <v>23</v>
      </c>
      <c r="D78" s="11"/>
      <c r="E78" s="8" t="s">
        <v>45</v>
      </c>
      <c r="F78" s="23"/>
      <c r="G78" s="25">
        <v>1200000</v>
      </c>
    </row>
    <row r="79" spans="1:7" ht="13.5">
      <c r="A79" s="3">
        <v>2</v>
      </c>
      <c r="B79" s="4" t="s">
        <v>8</v>
      </c>
      <c r="C79" s="23" t="s">
        <v>29</v>
      </c>
      <c r="D79" s="11" t="s">
        <v>92</v>
      </c>
      <c r="E79" s="8" t="s">
        <v>45</v>
      </c>
      <c r="F79" s="19"/>
      <c r="G79" s="28">
        <v>45000</v>
      </c>
    </row>
    <row r="80" spans="1:7" ht="13.5">
      <c r="A80" s="3">
        <v>3</v>
      </c>
      <c r="B80" s="4" t="s">
        <v>26</v>
      </c>
      <c r="C80" s="23" t="s">
        <v>82</v>
      </c>
      <c r="D80" s="11">
        <v>41</v>
      </c>
      <c r="E80" s="8" t="s">
        <v>45</v>
      </c>
      <c r="F80" s="23">
        <v>180</v>
      </c>
      <c r="G80" s="25">
        <v>90000</v>
      </c>
    </row>
    <row r="81" spans="1:7" ht="13.5">
      <c r="A81" s="3">
        <v>4</v>
      </c>
      <c r="B81" s="4" t="s">
        <v>34</v>
      </c>
      <c r="C81" s="23" t="s">
        <v>85</v>
      </c>
      <c r="D81" s="11">
        <v>18</v>
      </c>
      <c r="E81" s="8" t="s">
        <v>45</v>
      </c>
      <c r="F81" s="26">
        <v>180</v>
      </c>
      <c r="G81" s="28">
        <v>90000</v>
      </c>
    </row>
    <row r="82" spans="1:7" ht="13.5">
      <c r="A82" s="3">
        <v>5</v>
      </c>
      <c r="B82" s="36"/>
      <c r="C82" s="19"/>
      <c r="D82" s="37"/>
      <c r="E82" s="8" t="s">
        <v>98</v>
      </c>
      <c r="F82" s="26">
        <v>800</v>
      </c>
      <c r="G82" s="28">
        <f>F82*500</f>
        <v>400000</v>
      </c>
    </row>
    <row r="83" spans="1:7" ht="12.75">
      <c r="A83" s="3"/>
      <c r="B83" s="36"/>
      <c r="C83" s="19"/>
      <c r="D83" s="37"/>
      <c r="E83" s="20"/>
      <c r="F83" s="19"/>
      <c r="G83" s="22"/>
    </row>
    <row r="84" spans="1:7" ht="13.5">
      <c r="A84" s="3"/>
      <c r="B84" s="6" t="s">
        <v>55</v>
      </c>
      <c r="C84" s="5"/>
      <c r="D84" s="5"/>
      <c r="E84" s="8"/>
      <c r="F84" s="5"/>
      <c r="G84" s="7">
        <f>SUM(G78:G83)</f>
        <v>1825000</v>
      </c>
    </row>
    <row r="85" spans="1:7" ht="12.75">
      <c r="A85" s="39" t="s">
        <v>33</v>
      </c>
      <c r="B85" s="39"/>
      <c r="C85" s="39"/>
      <c r="D85" s="39"/>
      <c r="E85" s="39"/>
      <c r="F85" s="39"/>
      <c r="G85" s="39"/>
    </row>
    <row r="86" spans="1:8" ht="15">
      <c r="A86" s="3">
        <v>1</v>
      </c>
      <c r="B86" s="9" t="s">
        <v>34</v>
      </c>
      <c r="C86" s="5" t="s">
        <v>86</v>
      </c>
      <c r="D86" s="8"/>
      <c r="E86" s="5" t="s">
        <v>43</v>
      </c>
      <c r="F86" s="5"/>
      <c r="G86" s="3">
        <v>690000</v>
      </c>
      <c r="H86" s="17"/>
    </row>
    <row r="87" spans="1:8" ht="15">
      <c r="A87" s="3">
        <v>2</v>
      </c>
      <c r="B87" s="9" t="s">
        <v>34</v>
      </c>
      <c r="C87" s="5" t="s">
        <v>35</v>
      </c>
      <c r="D87" s="8"/>
      <c r="E87" s="5" t="s">
        <v>43</v>
      </c>
      <c r="F87" s="5"/>
      <c r="G87" s="3">
        <v>907000</v>
      </c>
      <c r="H87" s="17"/>
    </row>
    <row r="88" spans="1:8" ht="15" hidden="1">
      <c r="A88" s="3">
        <v>2</v>
      </c>
      <c r="B88" s="9" t="s">
        <v>87</v>
      </c>
      <c r="C88" s="5" t="s">
        <v>12</v>
      </c>
      <c r="D88" s="8"/>
      <c r="E88" s="5" t="s">
        <v>43</v>
      </c>
      <c r="F88" s="5"/>
      <c r="G88" s="3"/>
      <c r="H88" s="46"/>
    </row>
    <row r="89" spans="1:8" ht="15" hidden="1">
      <c r="A89" s="3">
        <v>2</v>
      </c>
      <c r="B89" s="9" t="s">
        <v>88</v>
      </c>
      <c r="C89" s="5" t="s">
        <v>24</v>
      </c>
      <c r="D89" s="8"/>
      <c r="E89" s="5" t="s">
        <v>43</v>
      </c>
      <c r="F89" s="5"/>
      <c r="G89" s="3"/>
      <c r="H89" s="46"/>
    </row>
    <row r="90" spans="1:8" ht="15" hidden="1">
      <c r="A90" s="3">
        <v>2</v>
      </c>
      <c r="B90" s="9" t="s">
        <v>88</v>
      </c>
      <c r="C90" s="5" t="s">
        <v>12</v>
      </c>
      <c r="D90" s="8"/>
      <c r="E90" s="5" t="s">
        <v>43</v>
      </c>
      <c r="F90" s="5"/>
      <c r="G90" s="3"/>
      <c r="H90" s="46"/>
    </row>
    <row r="91" spans="1:8" ht="15" hidden="1">
      <c r="A91" s="3"/>
      <c r="B91" s="9"/>
      <c r="C91" s="5"/>
      <c r="D91" s="8"/>
      <c r="E91" s="5" t="s">
        <v>43</v>
      </c>
      <c r="F91" s="5"/>
      <c r="G91" s="3"/>
      <c r="H91" s="46"/>
    </row>
    <row r="92" spans="1:7" ht="13.5">
      <c r="A92" s="3"/>
      <c r="B92" s="6" t="s">
        <v>55</v>
      </c>
      <c r="C92" s="5"/>
      <c r="D92" s="5"/>
      <c r="E92" s="5"/>
      <c r="F92" s="5"/>
      <c r="G92" s="7">
        <f>SUM(G86:G91)</f>
        <v>1597000</v>
      </c>
    </row>
    <row r="93" spans="1:7" ht="12.75">
      <c r="A93" s="39" t="s">
        <v>50</v>
      </c>
      <c r="B93" s="39"/>
      <c r="C93" s="39"/>
      <c r="D93" s="39"/>
      <c r="E93" s="39"/>
      <c r="F93" s="39"/>
      <c r="G93" s="39"/>
    </row>
    <row r="94" spans="1:7" ht="12.75">
      <c r="A94" s="3">
        <v>1</v>
      </c>
      <c r="B94" s="9" t="s">
        <v>20</v>
      </c>
      <c r="C94" s="5" t="s">
        <v>16</v>
      </c>
      <c r="D94" s="8"/>
      <c r="E94" s="5" t="s">
        <v>44</v>
      </c>
      <c r="F94" s="10">
        <v>1</v>
      </c>
      <c r="G94" s="3">
        <v>6000</v>
      </c>
    </row>
    <row r="95" spans="1:7" ht="12.75">
      <c r="A95" s="3">
        <v>2</v>
      </c>
      <c r="B95" s="9" t="s">
        <v>46</v>
      </c>
      <c r="C95" s="5" t="s">
        <v>13</v>
      </c>
      <c r="D95" s="8"/>
      <c r="E95" s="5" t="s">
        <v>44</v>
      </c>
      <c r="F95" s="10">
        <v>1</v>
      </c>
      <c r="G95" s="3">
        <v>6000</v>
      </c>
    </row>
    <row r="96" spans="1:7" ht="12.75">
      <c r="A96" s="3">
        <v>3</v>
      </c>
      <c r="B96" s="9" t="s">
        <v>46</v>
      </c>
      <c r="C96" s="5" t="s">
        <v>14</v>
      </c>
      <c r="D96" s="8"/>
      <c r="E96" s="5" t="s">
        <v>44</v>
      </c>
      <c r="F96" s="10">
        <v>1</v>
      </c>
      <c r="G96" s="3">
        <v>6000</v>
      </c>
    </row>
    <row r="97" spans="1:8" ht="12.75">
      <c r="A97" s="3"/>
      <c r="B97" s="9"/>
      <c r="C97" s="5"/>
      <c r="D97" s="8"/>
      <c r="E97" s="5"/>
      <c r="F97" s="10"/>
      <c r="G97" s="3"/>
      <c r="H97" s="17"/>
    </row>
    <row r="98" spans="1:7" ht="13.5">
      <c r="A98" s="3"/>
      <c r="B98" s="6" t="s">
        <v>55</v>
      </c>
      <c r="C98" s="5"/>
      <c r="D98" s="5"/>
      <c r="E98" s="5"/>
      <c r="F98" s="3"/>
      <c r="G98" s="7">
        <f>SUM(G94:G97)</f>
        <v>18000</v>
      </c>
    </row>
    <row r="99" spans="1:7" s="30" customFormat="1" ht="12.75">
      <c r="A99" s="39" t="s">
        <v>66</v>
      </c>
      <c r="B99" s="39"/>
      <c r="C99" s="39"/>
      <c r="D99" s="39"/>
      <c r="E99" s="39"/>
      <c r="F99" s="39"/>
      <c r="G99" s="39"/>
    </row>
    <row r="100" spans="1:7" s="30" customFormat="1" ht="15">
      <c r="A100" s="25">
        <v>1</v>
      </c>
      <c r="B100" s="9"/>
      <c r="C100" s="23"/>
      <c r="D100" s="8"/>
      <c r="E100" s="23" t="s">
        <v>43</v>
      </c>
      <c r="F100" s="23">
        <v>2000</v>
      </c>
      <c r="G100" s="25">
        <f>F100*80</f>
        <v>160000</v>
      </c>
    </row>
    <row r="101" spans="1:7" s="30" customFormat="1" ht="13.5">
      <c r="A101" s="25"/>
      <c r="B101" s="6" t="s">
        <v>55</v>
      </c>
      <c r="C101" s="23"/>
      <c r="D101" s="23"/>
      <c r="E101" s="23"/>
      <c r="F101" s="23"/>
      <c r="G101" s="7">
        <f>G100</f>
        <v>160000</v>
      </c>
    </row>
    <row r="102" spans="1:7" ht="15">
      <c r="A102" s="3"/>
      <c r="B102" s="12" t="s">
        <v>67</v>
      </c>
      <c r="C102" s="13"/>
      <c r="D102" s="13"/>
      <c r="E102" s="13"/>
      <c r="F102" s="14"/>
      <c r="G102" s="15">
        <f>G84+G92+G98+G101</f>
        <v>3600000</v>
      </c>
    </row>
    <row r="103" spans="1:7" ht="15">
      <c r="A103" s="40" t="s">
        <v>69</v>
      </c>
      <c r="B103" s="41"/>
      <c r="C103" s="41"/>
      <c r="D103" s="41"/>
      <c r="E103" s="41"/>
      <c r="F103" s="41"/>
      <c r="G103" s="42"/>
    </row>
    <row r="104" spans="1:7" s="30" customFormat="1" ht="12.75">
      <c r="A104" s="39" t="s">
        <v>70</v>
      </c>
      <c r="B104" s="39"/>
      <c r="C104" s="39"/>
      <c r="D104" s="39"/>
      <c r="E104" s="39"/>
      <c r="F104" s="39"/>
      <c r="G104" s="39"/>
    </row>
    <row r="105" spans="1:7" s="30" customFormat="1" ht="15">
      <c r="A105" s="25">
        <v>1</v>
      </c>
      <c r="B105" s="9"/>
      <c r="C105" s="23"/>
      <c r="D105" s="8"/>
      <c r="E105" s="23" t="s">
        <v>43</v>
      </c>
      <c r="F105" s="24">
        <v>450</v>
      </c>
      <c r="G105" s="50">
        <f>F105*422.23-4</f>
        <v>189999.5</v>
      </c>
    </row>
    <row r="106" spans="1:7" s="30" customFormat="1" ht="13.5">
      <c r="A106" s="25"/>
      <c r="B106" s="6" t="s">
        <v>55</v>
      </c>
      <c r="C106" s="23"/>
      <c r="D106" s="23"/>
      <c r="E106" s="23"/>
      <c r="F106" s="25"/>
      <c r="G106" s="16">
        <f>SUM(G105:G105)</f>
        <v>189999.5</v>
      </c>
    </row>
    <row r="107" spans="1:7" s="30" customFormat="1" ht="15">
      <c r="A107" s="40" t="s">
        <v>71</v>
      </c>
      <c r="B107" s="41"/>
      <c r="C107" s="41"/>
      <c r="D107" s="41"/>
      <c r="E107" s="41"/>
      <c r="F107" s="41"/>
      <c r="G107" s="42"/>
    </row>
    <row r="108" spans="1:7" s="30" customFormat="1" ht="12.75">
      <c r="A108" s="39" t="s">
        <v>71</v>
      </c>
      <c r="B108" s="39"/>
      <c r="C108" s="39"/>
      <c r="D108" s="39"/>
      <c r="E108" s="39"/>
      <c r="F108" s="39"/>
      <c r="G108" s="39"/>
    </row>
    <row r="109" spans="1:7" s="30" customFormat="1" ht="12.75">
      <c r="A109" s="28">
        <v>1</v>
      </c>
      <c r="B109" s="9"/>
      <c r="C109" s="23"/>
      <c r="D109" s="8"/>
      <c r="E109" s="23" t="s">
        <v>44</v>
      </c>
      <c r="F109" s="24">
        <v>30</v>
      </c>
      <c r="G109" s="25">
        <f>F109*500</f>
        <v>15000</v>
      </c>
    </row>
    <row r="110" spans="1:7" s="30" customFormat="1" ht="13.5">
      <c r="A110" s="25"/>
      <c r="B110" s="6" t="s">
        <v>55</v>
      </c>
      <c r="C110" s="23"/>
      <c r="D110" s="23"/>
      <c r="E110" s="23"/>
      <c r="F110" s="25"/>
      <c r="G110" s="7">
        <f>SUM(G109:G109)</f>
        <v>15000</v>
      </c>
    </row>
    <row r="111" spans="1:7" ht="15">
      <c r="A111" s="40" t="s">
        <v>72</v>
      </c>
      <c r="B111" s="41"/>
      <c r="C111" s="41"/>
      <c r="D111" s="41"/>
      <c r="E111" s="41"/>
      <c r="F111" s="41"/>
      <c r="G111" s="42"/>
    </row>
    <row r="112" spans="1:7" s="30" customFormat="1" ht="12.75">
      <c r="A112" s="39" t="s">
        <v>73</v>
      </c>
      <c r="B112" s="39"/>
      <c r="C112" s="39"/>
      <c r="D112" s="39"/>
      <c r="E112" s="39"/>
      <c r="F112" s="39"/>
      <c r="G112" s="39"/>
    </row>
    <row r="113" spans="1:7" s="30" customFormat="1" ht="12.75">
      <c r="A113" s="25">
        <v>1</v>
      </c>
      <c r="B113" s="9"/>
      <c r="C113" s="23"/>
      <c r="D113" s="8"/>
      <c r="E113" s="23" t="s">
        <v>44</v>
      </c>
      <c r="F113" s="24">
        <v>220</v>
      </c>
      <c r="G113" s="25">
        <f>F113*750</f>
        <v>165000</v>
      </c>
    </row>
    <row r="114" spans="1:7" s="30" customFormat="1" ht="13.5">
      <c r="A114" s="25"/>
      <c r="B114" s="6" t="s">
        <v>55</v>
      </c>
      <c r="C114" s="23"/>
      <c r="D114" s="23"/>
      <c r="E114" s="23"/>
      <c r="F114" s="25"/>
      <c r="G114" s="7">
        <f>SUM(G113:G113)</f>
        <v>165000</v>
      </c>
    </row>
    <row r="115" spans="1:7" s="30" customFormat="1" ht="12.75">
      <c r="A115" s="39" t="s">
        <v>74</v>
      </c>
      <c r="B115" s="39"/>
      <c r="C115" s="39"/>
      <c r="D115" s="39"/>
      <c r="E115" s="39"/>
      <c r="F115" s="39"/>
      <c r="G115" s="39"/>
    </row>
    <row r="116" spans="1:7" s="30" customFormat="1" ht="12.75">
      <c r="A116" s="25">
        <v>1</v>
      </c>
      <c r="B116" s="9"/>
      <c r="C116" s="23"/>
      <c r="D116" s="8"/>
      <c r="E116" s="23" t="s">
        <v>44</v>
      </c>
      <c r="F116" s="24">
        <v>350</v>
      </c>
      <c r="G116" s="25">
        <f>F116*100</f>
        <v>35000</v>
      </c>
    </row>
    <row r="117" spans="1:7" s="30" customFormat="1" ht="13.5">
      <c r="A117" s="25"/>
      <c r="B117" s="6" t="s">
        <v>55</v>
      </c>
      <c r="C117" s="23"/>
      <c r="D117" s="23"/>
      <c r="E117" s="23"/>
      <c r="F117" s="25"/>
      <c r="G117" s="7">
        <f>SUM(G116:G116)</f>
        <v>35000</v>
      </c>
    </row>
    <row r="118" spans="1:7" s="30" customFormat="1" ht="15">
      <c r="A118" s="25"/>
      <c r="B118" s="12" t="s">
        <v>75</v>
      </c>
      <c r="C118" s="13"/>
      <c r="D118" s="13"/>
      <c r="E118" s="13"/>
      <c r="F118" s="14"/>
      <c r="G118" s="15">
        <f>G114+G117</f>
        <v>200000</v>
      </c>
    </row>
    <row r="119" spans="1:7" s="30" customFormat="1" ht="15">
      <c r="A119" s="40" t="s">
        <v>76</v>
      </c>
      <c r="B119" s="41"/>
      <c r="C119" s="41"/>
      <c r="D119" s="41"/>
      <c r="E119" s="41"/>
      <c r="F119" s="41"/>
      <c r="G119" s="42"/>
    </row>
    <row r="120" spans="1:7" s="30" customFormat="1" ht="12.75">
      <c r="A120" s="39" t="s">
        <v>77</v>
      </c>
      <c r="B120" s="39"/>
      <c r="C120" s="39"/>
      <c r="D120" s="39"/>
      <c r="E120" s="39"/>
      <c r="F120" s="39"/>
      <c r="G120" s="39"/>
    </row>
    <row r="121" spans="1:7" s="30" customFormat="1" ht="12.75">
      <c r="A121" s="25">
        <v>1</v>
      </c>
      <c r="B121" s="9"/>
      <c r="C121" s="23"/>
      <c r="D121" s="8"/>
      <c r="E121" s="23" t="s">
        <v>44</v>
      </c>
      <c r="F121" s="24">
        <v>3000</v>
      </c>
      <c r="G121" s="25">
        <f>F121*600</f>
        <v>1800000</v>
      </c>
    </row>
    <row r="122" spans="1:7" s="30" customFormat="1" ht="13.5">
      <c r="A122" s="25"/>
      <c r="B122" s="6" t="s">
        <v>55</v>
      </c>
      <c r="C122" s="23"/>
      <c r="D122" s="23"/>
      <c r="E122" s="23"/>
      <c r="F122" s="25"/>
      <c r="G122" s="7">
        <f>SUM(G121:G121)</f>
        <v>1800000</v>
      </c>
    </row>
    <row r="123" spans="1:7" s="30" customFormat="1" ht="33.75" customHeight="1">
      <c r="A123" s="40" t="s">
        <v>78</v>
      </c>
      <c r="B123" s="41"/>
      <c r="C123" s="41"/>
      <c r="D123" s="41"/>
      <c r="E123" s="41"/>
      <c r="F123" s="41"/>
      <c r="G123" s="42"/>
    </row>
    <row r="124" spans="1:7" s="30" customFormat="1" ht="12.75">
      <c r="A124" s="39" t="s">
        <v>79</v>
      </c>
      <c r="B124" s="39"/>
      <c r="C124" s="39"/>
      <c r="D124" s="39"/>
      <c r="E124" s="39"/>
      <c r="F124" s="39"/>
      <c r="G124" s="39"/>
    </row>
    <row r="125" spans="1:7" s="30" customFormat="1" ht="15">
      <c r="A125" s="25">
        <v>1</v>
      </c>
      <c r="B125" s="9"/>
      <c r="C125" s="23"/>
      <c r="D125" s="8"/>
      <c r="E125" s="23" t="s">
        <v>99</v>
      </c>
      <c r="F125" s="24">
        <v>733.124</v>
      </c>
      <c r="G125" s="50">
        <f>F125*1500.428</f>
        <v>1099999.777072</v>
      </c>
    </row>
    <row r="126" spans="1:7" s="30" customFormat="1" ht="13.5">
      <c r="A126" s="25"/>
      <c r="B126" s="6" t="s">
        <v>55</v>
      </c>
      <c r="C126" s="23"/>
      <c r="D126" s="23"/>
      <c r="E126" s="23"/>
      <c r="F126" s="25"/>
      <c r="G126" s="16">
        <f>SUM(G125:G125)</f>
        <v>1099999.777072</v>
      </c>
    </row>
    <row r="127" spans="1:7" s="30" customFormat="1" ht="15">
      <c r="A127" s="40" t="s">
        <v>80</v>
      </c>
      <c r="B127" s="41"/>
      <c r="C127" s="41"/>
      <c r="D127" s="41"/>
      <c r="E127" s="41"/>
      <c r="F127" s="41"/>
      <c r="G127" s="42"/>
    </row>
    <row r="128" spans="1:7" s="30" customFormat="1" ht="12.75">
      <c r="A128" s="39" t="s">
        <v>52</v>
      </c>
      <c r="B128" s="39"/>
      <c r="C128" s="39"/>
      <c r="D128" s="39"/>
      <c r="E128" s="39"/>
      <c r="F128" s="39"/>
      <c r="G128" s="39"/>
    </row>
    <row r="129" spans="1:7" s="30" customFormat="1" ht="12.75">
      <c r="A129" s="25">
        <v>1</v>
      </c>
      <c r="B129" s="9"/>
      <c r="C129" s="23"/>
      <c r="D129" s="8"/>
      <c r="E129" s="23" t="s">
        <v>44</v>
      </c>
      <c r="F129" s="23">
        <v>50</v>
      </c>
      <c r="G129" s="25">
        <f>F129*5383.92</f>
        <v>269196</v>
      </c>
    </row>
    <row r="130" spans="1:7" s="30" customFormat="1" ht="12.75" hidden="1">
      <c r="A130" s="25">
        <v>2</v>
      </c>
      <c r="B130" s="9"/>
      <c r="C130" s="23"/>
      <c r="D130" s="8"/>
      <c r="E130" s="23"/>
      <c r="F130" s="23"/>
      <c r="G130" s="25">
        <f>F130*5000</f>
        <v>0</v>
      </c>
    </row>
    <row r="131" spans="1:7" s="30" customFormat="1" ht="12.75" hidden="1">
      <c r="A131" s="25"/>
      <c r="B131" s="9"/>
      <c r="C131" s="23"/>
      <c r="D131" s="8"/>
      <c r="E131" s="23"/>
      <c r="F131" s="23"/>
      <c r="G131" s="25">
        <f>F131*5000</f>
        <v>0</v>
      </c>
    </row>
    <row r="132" spans="1:7" s="30" customFormat="1" ht="13.5">
      <c r="A132" s="25"/>
      <c r="B132" s="6" t="s">
        <v>55</v>
      </c>
      <c r="C132" s="23"/>
      <c r="D132" s="23"/>
      <c r="E132" s="23"/>
      <c r="F132" s="25"/>
      <c r="G132" s="7">
        <f>SUM(G129:G131)</f>
        <v>269196</v>
      </c>
    </row>
    <row r="133" spans="1:7" ht="12.75">
      <c r="A133" s="39" t="s">
        <v>7</v>
      </c>
      <c r="B133" s="39"/>
      <c r="C133" s="39"/>
      <c r="D133" s="39"/>
      <c r="E133" s="39"/>
      <c r="F133" s="39"/>
      <c r="G133" s="39"/>
    </row>
    <row r="134" spans="1:7" ht="12.75">
      <c r="A134" s="3">
        <v>1</v>
      </c>
      <c r="B134" s="4" t="s">
        <v>8</v>
      </c>
      <c r="C134" s="5" t="s">
        <v>13</v>
      </c>
      <c r="D134" s="8"/>
      <c r="E134" s="5" t="s">
        <v>44</v>
      </c>
      <c r="F134" s="5"/>
      <c r="G134" s="3">
        <v>3000</v>
      </c>
    </row>
    <row r="135" spans="1:7" ht="12.75">
      <c r="A135" s="3">
        <v>2</v>
      </c>
      <c r="B135" s="4" t="s">
        <v>8</v>
      </c>
      <c r="C135" s="5" t="s">
        <v>23</v>
      </c>
      <c r="D135" s="8"/>
      <c r="E135" s="5" t="s">
        <v>44</v>
      </c>
      <c r="F135" s="5"/>
      <c r="G135" s="3">
        <v>3000</v>
      </c>
    </row>
    <row r="136" spans="1:7" ht="12.75">
      <c r="A136" s="3">
        <v>2</v>
      </c>
      <c r="B136" s="4" t="s">
        <v>8</v>
      </c>
      <c r="C136" s="5" t="s">
        <v>12</v>
      </c>
      <c r="D136" s="8"/>
      <c r="E136" s="5" t="s">
        <v>44</v>
      </c>
      <c r="F136" s="5"/>
      <c r="G136" s="3">
        <v>3000</v>
      </c>
    </row>
    <row r="137" spans="1:7" ht="12.75">
      <c r="A137" s="3">
        <v>3</v>
      </c>
      <c r="B137" s="4" t="s">
        <v>11</v>
      </c>
      <c r="C137" s="5" t="s">
        <v>15</v>
      </c>
      <c r="D137" s="8"/>
      <c r="E137" s="5" t="s">
        <v>44</v>
      </c>
      <c r="F137" s="5"/>
      <c r="G137" s="3">
        <v>3000</v>
      </c>
    </row>
    <row r="138" spans="1:7" ht="12.75">
      <c r="A138" s="3">
        <v>4</v>
      </c>
      <c r="B138" s="4" t="s">
        <v>10</v>
      </c>
      <c r="C138" s="5" t="s">
        <v>16</v>
      </c>
      <c r="D138" s="8"/>
      <c r="E138" s="5" t="s">
        <v>44</v>
      </c>
      <c r="F138" s="5"/>
      <c r="G138" s="3">
        <v>3000</v>
      </c>
    </row>
    <row r="139" spans="1:7" ht="12.75">
      <c r="A139" s="3">
        <v>5</v>
      </c>
      <c r="B139" s="4" t="s">
        <v>9</v>
      </c>
      <c r="C139" s="5" t="s">
        <v>93</v>
      </c>
      <c r="D139" s="8"/>
      <c r="E139" s="5" t="s">
        <v>44</v>
      </c>
      <c r="F139" s="5"/>
      <c r="G139" s="3">
        <v>3000</v>
      </c>
    </row>
    <row r="140" spans="1:7" ht="12.75">
      <c r="A140" s="3">
        <v>5</v>
      </c>
      <c r="B140" s="4" t="s">
        <v>9</v>
      </c>
      <c r="C140" s="5" t="s">
        <v>17</v>
      </c>
      <c r="D140" s="8"/>
      <c r="E140" s="5" t="s">
        <v>44</v>
      </c>
      <c r="F140" s="5"/>
      <c r="G140" s="3">
        <v>3000</v>
      </c>
    </row>
    <row r="141" spans="1:7" ht="12.75">
      <c r="A141" s="3">
        <v>5</v>
      </c>
      <c r="B141" s="4" t="s">
        <v>94</v>
      </c>
      <c r="C141" s="5" t="s">
        <v>39</v>
      </c>
      <c r="D141" s="8"/>
      <c r="E141" s="5" t="s">
        <v>44</v>
      </c>
      <c r="F141" s="5"/>
      <c r="G141" s="3">
        <v>3000</v>
      </c>
    </row>
    <row r="142" spans="1:7" ht="12.75">
      <c r="A142" s="3">
        <v>5</v>
      </c>
      <c r="B142" s="4" t="s">
        <v>94</v>
      </c>
      <c r="C142" s="5" t="s">
        <v>95</v>
      </c>
      <c r="D142" s="8"/>
      <c r="E142" s="5" t="s">
        <v>44</v>
      </c>
      <c r="F142" s="5"/>
      <c r="G142" s="3">
        <v>3000</v>
      </c>
    </row>
    <row r="143" spans="1:7" ht="12.75">
      <c r="A143" s="3">
        <v>5</v>
      </c>
      <c r="B143" s="4" t="s">
        <v>94</v>
      </c>
      <c r="C143" s="5" t="s">
        <v>96</v>
      </c>
      <c r="D143" s="8"/>
      <c r="E143" s="5" t="s">
        <v>44</v>
      </c>
      <c r="F143" s="5"/>
      <c r="G143" s="3">
        <v>3000</v>
      </c>
    </row>
    <row r="144" spans="1:7" ht="12.75">
      <c r="A144" s="3">
        <v>5</v>
      </c>
      <c r="B144" s="4" t="s">
        <v>94</v>
      </c>
      <c r="C144" s="5" t="s">
        <v>97</v>
      </c>
      <c r="D144" s="8"/>
      <c r="E144" s="5" t="s">
        <v>44</v>
      </c>
      <c r="F144" s="5"/>
      <c r="G144" s="3">
        <v>3000</v>
      </c>
    </row>
    <row r="145" spans="1:7" ht="13.5">
      <c r="A145" s="3"/>
      <c r="B145" s="6" t="s">
        <v>55</v>
      </c>
      <c r="C145" s="5"/>
      <c r="D145" s="5"/>
      <c r="E145" s="5"/>
      <c r="F145" s="5"/>
      <c r="G145" s="7">
        <f>SUM(G134:G144)</f>
        <v>33000</v>
      </c>
    </row>
    <row r="146" spans="1:7" s="30" customFormat="1" ht="12.75">
      <c r="A146" s="39" t="s">
        <v>81</v>
      </c>
      <c r="B146" s="39"/>
      <c r="C146" s="39"/>
      <c r="D146" s="39"/>
      <c r="E146" s="39"/>
      <c r="F146" s="39"/>
      <c r="G146" s="39"/>
    </row>
    <row r="147" spans="1:7" s="30" customFormat="1" ht="12.75">
      <c r="A147" s="25">
        <v>1</v>
      </c>
      <c r="B147" s="4"/>
      <c r="C147" s="23"/>
      <c r="D147" s="8"/>
      <c r="E147" s="23"/>
      <c r="F147" s="23"/>
      <c r="G147" s="25">
        <v>333408</v>
      </c>
    </row>
    <row r="148" spans="1:7" ht="12.75" hidden="1">
      <c r="A148" s="3"/>
      <c r="B148" s="4"/>
      <c r="C148" s="5"/>
      <c r="D148" s="8"/>
      <c r="E148" s="5"/>
      <c r="F148" s="5"/>
      <c r="G148" s="3"/>
    </row>
    <row r="149" spans="1:7" ht="12.75" hidden="1">
      <c r="A149" s="3"/>
      <c r="B149" s="4"/>
      <c r="C149" s="5"/>
      <c r="D149" s="8"/>
      <c r="E149" s="5"/>
      <c r="F149" s="5"/>
      <c r="G149" s="3"/>
    </row>
    <row r="150" spans="1:7" ht="13.5">
      <c r="A150" s="3"/>
      <c r="B150" s="6" t="s">
        <v>55</v>
      </c>
      <c r="C150" s="5"/>
      <c r="D150" s="5"/>
      <c r="E150" s="5"/>
      <c r="F150" s="5"/>
      <c r="G150" s="7">
        <f>SUM(G147:G149)</f>
        <v>333408</v>
      </c>
    </row>
    <row r="151" spans="1:7" ht="12.75">
      <c r="A151" s="3"/>
      <c r="B151" s="3"/>
      <c r="C151" s="5"/>
      <c r="D151" s="5"/>
      <c r="E151" s="5"/>
      <c r="F151" s="3"/>
      <c r="G151" s="3"/>
    </row>
    <row r="152" spans="1:7" ht="13.5">
      <c r="A152" s="3"/>
      <c r="B152" s="6" t="s">
        <v>56</v>
      </c>
      <c r="C152" s="5"/>
      <c r="D152" s="5"/>
      <c r="E152" s="5"/>
      <c r="F152" s="3"/>
      <c r="G152" s="16">
        <f>G75+G102+G106+G110+G118+G122+G126+G132+G145+G150</f>
        <v>9890603.277072</v>
      </c>
    </row>
  </sheetData>
  <mergeCells count="36">
    <mergeCell ref="H88:H91"/>
    <mergeCell ref="A21:G21"/>
    <mergeCell ref="A45:G45"/>
    <mergeCell ref="A77:G77"/>
    <mergeCell ref="A85:G85"/>
    <mergeCell ref="A124:G124"/>
    <mergeCell ref="A128:G128"/>
    <mergeCell ref="A127:G127"/>
    <mergeCell ref="A115:G115"/>
    <mergeCell ref="A119:G119"/>
    <mergeCell ref="A120:G120"/>
    <mergeCell ref="A123:G123"/>
    <mergeCell ref="A107:G107"/>
    <mergeCell ref="A108:G108"/>
    <mergeCell ref="A11:G11"/>
    <mergeCell ref="A76:G76"/>
    <mergeCell ref="A99:G99"/>
    <mergeCell ref="A103:G103"/>
    <mergeCell ref="A12:G12"/>
    <mergeCell ref="A36:G36"/>
    <mergeCell ref="A33:G33"/>
    <mergeCell ref="A54:G54"/>
    <mergeCell ref="A2:G2"/>
    <mergeCell ref="A3:G3"/>
    <mergeCell ref="A6:G6"/>
    <mergeCell ref="A8:G8"/>
    <mergeCell ref="A146:G146"/>
    <mergeCell ref="A133:G133"/>
    <mergeCell ref="A58:G58"/>
    <mergeCell ref="A66:G66"/>
    <mergeCell ref="A69:G69"/>
    <mergeCell ref="A72:G72"/>
    <mergeCell ref="A104:G104"/>
    <mergeCell ref="A93:G93"/>
    <mergeCell ref="A111:G111"/>
    <mergeCell ref="A112:G112"/>
  </mergeCells>
  <printOptions/>
  <pageMargins left="0.75" right="0.36" top="0.35" bottom="0.45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Журова</cp:lastModifiedBy>
  <cp:lastPrinted>2013-03-01T04:09:32Z</cp:lastPrinted>
  <dcterms:created xsi:type="dcterms:W3CDTF">1996-10-08T23:32:33Z</dcterms:created>
  <dcterms:modified xsi:type="dcterms:W3CDTF">2014-02-18T07:45:57Z</dcterms:modified>
  <cp:category/>
  <cp:version/>
  <cp:contentType/>
  <cp:contentStatus/>
</cp:coreProperties>
</file>